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Tabelle1" sheetId="1" r:id="rId1"/>
  </sheets>
  <definedNames>
    <definedName name="_xlnm.Print_Area" localSheetId="0">Tabelle1!$A$1:$K$75</definedName>
  </definedNames>
  <calcPr calcId="145621"/>
</workbook>
</file>

<file path=xl/calcChain.xml><?xml version="1.0" encoding="utf-8"?>
<calcChain xmlns="http://schemas.openxmlformats.org/spreadsheetml/2006/main">
  <c r="I35" i="1" l="1"/>
  <c r="G35" i="1"/>
  <c r="I43" i="1" l="1"/>
  <c r="G43" i="1" s="1"/>
  <c r="I52" i="1" l="1"/>
  <c r="G52" i="1" s="1"/>
  <c r="I49" i="1" l="1"/>
  <c r="G49" i="1" s="1"/>
  <c r="I48" i="1"/>
  <c r="G48" i="1" s="1"/>
  <c r="I47" i="1"/>
  <c r="G47" i="1" s="1"/>
  <c r="I46" i="1"/>
  <c r="G46" i="1" s="1"/>
  <c r="I42" i="1"/>
  <c r="G42" i="1" s="1"/>
  <c r="I41" i="1"/>
  <c r="G41" i="1" s="1"/>
  <c r="I40" i="1"/>
  <c r="G40" i="1" s="1"/>
  <c r="I39" i="1"/>
  <c r="G39" i="1" s="1"/>
  <c r="I36" i="1"/>
  <c r="G36" i="1" s="1"/>
  <c r="I34" i="1"/>
  <c r="G34" i="1" s="1"/>
  <c r="I31" i="1"/>
  <c r="G31" i="1" s="1"/>
  <c r="I30" i="1"/>
  <c r="G30" i="1" s="1"/>
  <c r="I29" i="1"/>
  <c r="G29" i="1" s="1"/>
  <c r="I28" i="1"/>
  <c r="G28" i="1" s="1"/>
  <c r="I23" i="1"/>
  <c r="G23" i="1" s="1"/>
  <c r="I22" i="1"/>
  <c r="G22" i="1" s="1"/>
  <c r="I21" i="1"/>
  <c r="G21" i="1" s="1"/>
  <c r="C71" i="1" l="1"/>
  <c r="C65" i="1"/>
  <c r="C64" i="1"/>
  <c r="C58" i="1"/>
  <c r="C57" i="1"/>
  <c r="C54" i="1"/>
  <c r="C60" i="1" s="1"/>
  <c r="C24" i="1"/>
  <c r="C59" i="1" s="1"/>
  <c r="C13" i="1"/>
  <c r="C72" i="1" s="1"/>
  <c r="C61" i="1" l="1"/>
  <c r="G24" i="1"/>
  <c r="C66" i="1" s="1"/>
  <c r="G54" i="1"/>
  <c r="C67" i="1" s="1"/>
  <c r="I24" i="1"/>
  <c r="C73" i="1" s="1"/>
  <c r="I54" i="1"/>
  <c r="C74" i="1" s="1"/>
  <c r="B61" i="1" l="1"/>
  <c r="F58" i="1"/>
  <c r="C75" i="1"/>
  <c r="C68" i="1"/>
  <c r="B68" i="1" l="1"/>
  <c r="F65" i="1"/>
  <c r="B75" i="1"/>
  <c r="F72" i="1"/>
</calcChain>
</file>

<file path=xl/sharedStrings.xml><?xml version="1.0" encoding="utf-8"?>
<sst xmlns="http://schemas.openxmlformats.org/spreadsheetml/2006/main" count="176" uniqueCount="60">
  <si>
    <t>Die individuelle Lade-Analyse für Wohnmobile</t>
  </si>
  <si>
    <t>Fahrzeugdaten laut Kfz-Schein</t>
  </si>
  <si>
    <t>kg</t>
  </si>
  <si>
    <t>Leergewicht (VA und HA)</t>
  </si>
  <si>
    <t>Fahrzeugmaße ermittelt</t>
  </si>
  <si>
    <t>Radstand</t>
  </si>
  <si>
    <t>Fahrer und Passagiere</t>
  </si>
  <si>
    <t>ergibt Zusatzgewicht</t>
  </si>
  <si>
    <t>auf HA von</t>
  </si>
  <si>
    <t>auf VA von</t>
  </si>
  <si>
    <t>Fahrer</t>
  </si>
  <si>
    <t>Beifahrer</t>
  </si>
  <si>
    <t>Mitfahrer Sitzgruppe 1</t>
  </si>
  <si>
    <t>Summe Passagiere</t>
  </si>
  <si>
    <t>anteilig:</t>
  </si>
  <si>
    <t>Ladung</t>
  </si>
  <si>
    <t>Summe Ladung</t>
  </si>
  <si>
    <t>Praxis-Auswertung Gesamtgewicht</t>
  </si>
  <si>
    <t>Zul. Gesamtgewicht</t>
  </si>
  <si>
    <t>minus Leergewicht</t>
  </si>
  <si>
    <t>minus Summe Passagiere</t>
  </si>
  <si>
    <t>minus Summe Ladung</t>
  </si>
  <si>
    <t>Praxis-Auswertung Vorderachse</t>
  </si>
  <si>
    <t>Zul. Achslast vorn</t>
  </si>
  <si>
    <t>minus Achslast vorn</t>
  </si>
  <si>
    <t>Praxis-Auswertung Hinterachse</t>
  </si>
  <si>
    <t>Zul. Achslast hinten</t>
  </si>
  <si>
    <t>minus Achslast hinten</t>
  </si>
  <si>
    <t>Zul. Gesamtgewicht, Ziffer F1</t>
  </si>
  <si>
    <t>Leergewicht, Ziffer G</t>
  </si>
  <si>
    <t>Zul. Achslast vorn, Ziffer 7.1 - VA</t>
  </si>
  <si>
    <t>Zul. Achslast hinten, Ziffer 7.2 - HA</t>
  </si>
  <si>
    <t>mm</t>
  </si>
  <si>
    <r>
      <t>Achslast Vorderachse</t>
    </r>
    <r>
      <rPr>
        <b/>
        <sz val="10"/>
        <rFont val="Arial"/>
        <family val="2"/>
      </rPr>
      <t xml:space="preserve"> (VA)</t>
    </r>
  </si>
  <si>
    <r>
      <t xml:space="preserve">Achslast Hinterachse </t>
    </r>
    <r>
      <rPr>
        <b/>
        <sz val="10"/>
        <rFont val="Arial"/>
        <family val="2"/>
      </rPr>
      <t>(HA)</t>
    </r>
  </si>
  <si>
    <t>Gas (2 Gasflaschen á 11 kg Füllung)</t>
  </si>
  <si>
    <t>Abwasser (xx l)</t>
  </si>
  <si>
    <t>Toilette(xx l)</t>
  </si>
  <si>
    <t>Laderaum</t>
  </si>
  <si>
    <t>Ablage</t>
  </si>
  <si>
    <t>oberhalb Fahrer</t>
  </si>
  <si>
    <t>seitlich oberhalb Bett</t>
  </si>
  <si>
    <t>oberhalb Sitzgruppe</t>
  </si>
  <si>
    <t>unter TV</t>
  </si>
  <si>
    <t>Innenausstattung</t>
  </si>
  <si>
    <t>Kühlschrank (Füllung)</t>
  </si>
  <si>
    <t>Kleiderschrank</t>
  </si>
  <si>
    <t>tatsächliches Gewicht</t>
  </si>
  <si>
    <t>Abstand zur VA</t>
  </si>
  <si>
    <t>Fahrzeuggewichte auf Waage ermittelt *)</t>
  </si>
  <si>
    <t>*) Kraftstofftank voll, Frisch- und Abwassertanks entleert, Toilette entleert, keine Ladung und keine Gasflaschen an Bord.</t>
  </si>
  <si>
    <t>Frischwasser (90 l)</t>
  </si>
  <si>
    <t>unterhalb Waschbecken</t>
  </si>
  <si>
    <t>unterhalb Spüle</t>
  </si>
  <si>
    <t>Fahrradträger</t>
  </si>
  <si>
    <t>2 Fahrräder</t>
  </si>
  <si>
    <t>oberhalb Bett</t>
  </si>
  <si>
    <t>Elektrokabek/Wasserschlauch, Werkzeug</t>
  </si>
  <si>
    <t>Campingtisch / -stühle, Getränkekiste usw.</t>
  </si>
  <si>
    <t>Grill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</si>
</sst>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_ ;[Red]\-0\ "/>
    <numFmt numFmtId="165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5" fillId="0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vertical="center" wrapText="1"/>
    </xf>
    <xf numFmtId="165" fontId="2" fillId="0" borderId="5" xfId="1" applyNumberFormat="1" applyFont="1" applyBorder="1" applyAlignment="1" applyProtection="1">
      <alignment vertical="center" wrapText="1"/>
      <protection locked="0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vertical="center" wrapText="1"/>
    </xf>
    <xf numFmtId="165" fontId="2" fillId="0" borderId="8" xfId="1" applyNumberFormat="1" applyFont="1" applyBorder="1" applyAlignment="1" applyProtection="1">
      <alignment vertical="center" wrapText="1"/>
      <protection locked="0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vertical="center" wrapText="1"/>
    </xf>
    <xf numFmtId="165" fontId="2" fillId="0" borderId="13" xfId="1" applyNumberFormat="1" applyFont="1" applyBorder="1" applyAlignment="1" applyProtection="1">
      <alignment vertical="center" wrapText="1"/>
      <protection locked="0"/>
    </xf>
    <xf numFmtId="0" fontId="2" fillId="5" borderId="1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vertical="center" wrapText="1"/>
    </xf>
    <xf numFmtId="165" fontId="2" fillId="0" borderId="5" xfId="1" applyNumberFormat="1" applyFont="1" applyFill="1" applyBorder="1" applyAlignment="1" applyProtection="1">
      <alignment vertical="center" wrapText="1"/>
      <protection locked="0"/>
    </xf>
    <xf numFmtId="0" fontId="2" fillId="7" borderId="7" xfId="0" applyFont="1" applyFill="1" applyBorder="1" applyAlignment="1">
      <alignment vertical="center" wrapText="1"/>
    </xf>
    <xf numFmtId="165" fontId="2" fillId="0" borderId="8" xfId="1" applyNumberFormat="1" applyFont="1" applyFill="1" applyBorder="1" applyAlignment="1" applyProtection="1">
      <alignment vertical="center" wrapText="1"/>
      <protection locked="0"/>
    </xf>
    <xf numFmtId="0" fontId="2" fillId="8" borderId="15" xfId="0" applyFont="1" applyFill="1" applyBorder="1" applyAlignment="1">
      <alignment vertical="center" wrapText="1"/>
    </xf>
    <xf numFmtId="165" fontId="2" fillId="8" borderId="16" xfId="1" applyNumberFormat="1" applyFont="1" applyFill="1" applyBorder="1" applyAlignment="1">
      <alignment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5" borderId="18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165" fontId="2" fillId="6" borderId="22" xfId="1" applyNumberFormat="1" applyFont="1" applyFill="1" applyBorder="1" applyAlignment="1">
      <alignment horizontal="center" vertical="center" wrapText="1"/>
    </xf>
    <xf numFmtId="165" fontId="2" fillId="0" borderId="21" xfId="1" applyNumberFormat="1" applyFont="1" applyBorder="1" applyAlignment="1" applyProtection="1">
      <alignment vertical="center" wrapText="1"/>
      <protection locked="0"/>
    </xf>
    <xf numFmtId="0" fontId="2" fillId="5" borderId="22" xfId="0" applyFont="1" applyFill="1" applyBorder="1" applyAlignment="1">
      <alignment vertical="center" wrapText="1"/>
    </xf>
    <xf numFmtId="164" fontId="2" fillId="8" borderId="8" xfId="1" applyNumberFormat="1" applyFont="1" applyFill="1" applyBorder="1" applyAlignment="1">
      <alignment horizontal="center" vertical="center" wrapText="1"/>
    </xf>
    <xf numFmtId="164" fontId="2" fillId="7" borderId="22" xfId="1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vertical="center" wrapText="1"/>
    </xf>
    <xf numFmtId="165" fontId="4" fillId="6" borderId="25" xfId="1" applyNumberFormat="1" applyFont="1" applyFill="1" applyBorder="1" applyAlignment="1">
      <alignment vertical="center" wrapText="1"/>
    </xf>
    <xf numFmtId="165" fontId="4" fillId="6" borderId="26" xfId="1" applyNumberFormat="1" applyFont="1" applyFill="1" applyBorder="1" applyAlignment="1">
      <alignment horizontal="center" vertical="center" wrapText="1"/>
    </xf>
    <xf numFmtId="0" fontId="4" fillId="9" borderId="27" xfId="0" applyFont="1" applyFill="1" applyBorder="1" applyAlignment="1">
      <alignment vertical="center" wrapText="1"/>
    </xf>
    <xf numFmtId="165" fontId="4" fillId="8" borderId="28" xfId="1" applyNumberFormat="1" applyFont="1" applyFill="1" applyBorder="1" applyAlignment="1">
      <alignment vertical="center" wrapText="1"/>
    </xf>
    <xf numFmtId="164" fontId="4" fillId="8" borderId="29" xfId="1" applyNumberFormat="1" applyFont="1" applyFill="1" applyBorder="1" applyAlignment="1">
      <alignment horizontal="center" vertical="center" wrapText="1"/>
    </xf>
    <xf numFmtId="165" fontId="4" fillId="7" borderId="30" xfId="1" applyNumberFormat="1" applyFont="1" applyFill="1" applyBorder="1" applyAlignment="1">
      <alignment vertical="center" wrapText="1"/>
    </xf>
    <xf numFmtId="164" fontId="4" fillId="7" borderId="26" xfId="1" applyNumberFormat="1" applyFont="1" applyFill="1" applyBorder="1" applyAlignment="1">
      <alignment horizontal="center" vertical="center" wrapText="1"/>
    </xf>
    <xf numFmtId="165" fontId="2" fillId="2" borderId="0" xfId="1" applyNumberFormat="1" applyFont="1" applyFill="1" applyAlignment="1">
      <alignment vertical="center" wrapText="1"/>
    </xf>
    <xf numFmtId="165" fontId="2" fillId="2" borderId="0" xfId="1" applyNumberFormat="1" applyFont="1" applyFill="1" applyAlignment="1">
      <alignment horizontal="center" vertical="center" wrapText="1"/>
    </xf>
    <xf numFmtId="165" fontId="2" fillId="4" borderId="2" xfId="1" applyNumberFormat="1" applyFont="1" applyFill="1" applyBorder="1" applyAlignment="1">
      <alignment vertical="center" wrapText="1"/>
    </xf>
    <xf numFmtId="0" fontId="2" fillId="0" borderId="21" xfId="0" applyFont="1" applyFill="1" applyBorder="1" applyAlignment="1" applyProtection="1">
      <alignment vertical="center" wrapText="1"/>
      <protection locked="0"/>
    </xf>
    <xf numFmtId="165" fontId="2" fillId="6" borderId="24" xfId="1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 applyProtection="1">
      <alignment vertical="center" wrapText="1"/>
      <protection locked="0"/>
    </xf>
    <xf numFmtId="165" fontId="2" fillId="0" borderId="16" xfId="1" applyNumberFormat="1" applyFont="1" applyFill="1" applyBorder="1" applyAlignment="1" applyProtection="1">
      <alignment vertical="center" wrapText="1"/>
      <protection locked="0"/>
    </xf>
    <xf numFmtId="165" fontId="2" fillId="6" borderId="32" xfId="1" applyNumberFormat="1" applyFont="1" applyFill="1" applyBorder="1" applyAlignment="1">
      <alignment horizontal="center" vertical="center" wrapText="1"/>
    </xf>
    <xf numFmtId="165" fontId="2" fillId="0" borderId="31" xfId="1" applyNumberFormat="1" applyFont="1" applyBorder="1" applyAlignment="1" applyProtection="1">
      <alignment vertical="center" wrapText="1"/>
      <protection locked="0"/>
    </xf>
    <xf numFmtId="0" fontId="2" fillId="5" borderId="33" xfId="0" applyFont="1" applyFill="1" applyBorder="1" applyAlignment="1">
      <alignment vertical="center" wrapText="1"/>
    </xf>
    <xf numFmtId="0" fontId="4" fillId="9" borderId="3" xfId="0" applyFont="1" applyFill="1" applyBorder="1" applyAlignment="1">
      <alignment vertical="center" wrapText="1"/>
    </xf>
    <xf numFmtId="165" fontId="4" fillId="8" borderId="30" xfId="1" applyNumberFormat="1" applyFont="1" applyFill="1" applyBorder="1" applyAlignment="1">
      <alignment vertical="center" wrapText="1"/>
    </xf>
    <xf numFmtId="0" fontId="4" fillId="6" borderId="34" xfId="0" applyFont="1" applyFill="1" applyBorder="1" applyAlignment="1">
      <alignment vertical="center" wrapText="1"/>
    </xf>
    <xf numFmtId="165" fontId="2" fillId="6" borderId="35" xfId="1" applyNumberFormat="1" applyFont="1" applyFill="1" applyBorder="1" applyAlignment="1">
      <alignment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right" vertical="center" wrapText="1"/>
    </xf>
    <xf numFmtId="165" fontId="2" fillId="6" borderId="5" xfId="1" applyNumberFormat="1" applyFont="1" applyFill="1" applyBorder="1" applyAlignment="1">
      <alignment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right" vertical="center" wrapText="1"/>
    </xf>
    <xf numFmtId="165" fontId="2" fillId="6" borderId="36" xfId="1" applyNumberFormat="1" applyFont="1" applyFill="1" applyBorder="1" applyAlignment="1">
      <alignment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vertical="center" wrapText="1"/>
    </xf>
    <xf numFmtId="165" fontId="2" fillId="7" borderId="35" xfId="1" applyNumberFormat="1" applyFont="1" applyFill="1" applyBorder="1" applyAlignment="1">
      <alignment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right" vertical="center" wrapText="1"/>
    </xf>
    <xf numFmtId="165" fontId="2" fillId="7" borderId="8" xfId="1" applyNumberFormat="1" applyFont="1" applyFill="1" applyBorder="1" applyAlignment="1">
      <alignment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right" vertical="center" wrapText="1"/>
    </xf>
    <xf numFmtId="0" fontId="2" fillId="7" borderId="10" xfId="0" applyFont="1" applyFill="1" applyBorder="1" applyAlignment="1">
      <alignment horizontal="right" vertical="center" wrapText="1"/>
    </xf>
    <xf numFmtId="165" fontId="2" fillId="7" borderId="16" xfId="1" applyNumberFormat="1" applyFont="1" applyFill="1" applyBorder="1" applyAlignment="1">
      <alignment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4" fillId="8" borderId="34" xfId="0" applyFont="1" applyFill="1" applyBorder="1" applyAlignment="1">
      <alignment vertical="center" wrapText="1"/>
    </xf>
    <xf numFmtId="165" fontId="2" fillId="8" borderId="35" xfId="1" applyNumberFormat="1" applyFont="1" applyFill="1" applyBorder="1" applyAlignment="1">
      <alignment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right" vertical="center" wrapText="1"/>
    </xf>
    <xf numFmtId="165" fontId="2" fillId="8" borderId="8" xfId="1" applyNumberFormat="1" applyFont="1" applyFill="1" applyBorder="1" applyAlignment="1">
      <alignment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right" vertical="center" wrapText="1"/>
    </xf>
    <xf numFmtId="0" fontId="2" fillId="8" borderId="10" xfId="0" applyFont="1" applyFill="1" applyBorder="1" applyAlignment="1">
      <alignment horizontal="right" vertical="center" wrapText="1"/>
    </xf>
    <xf numFmtId="0" fontId="2" fillId="8" borderId="17" xfId="0" applyFont="1" applyFill="1" applyBorder="1" applyAlignment="1">
      <alignment horizontal="center" vertical="center" wrapText="1"/>
    </xf>
    <xf numFmtId="165" fontId="2" fillId="7" borderId="21" xfId="1" applyNumberFormat="1" applyFont="1" applyFill="1" applyBorder="1" applyAlignment="1">
      <alignment vertical="center" wrapText="1"/>
    </xf>
    <xf numFmtId="165" fontId="2" fillId="8" borderId="23" xfId="1" applyNumberFormat="1" applyFont="1" applyFill="1" applyBorder="1" applyAlignment="1">
      <alignment vertical="center" wrapText="1"/>
    </xf>
    <xf numFmtId="0" fontId="7" fillId="0" borderId="21" xfId="0" applyFont="1" applyFill="1" applyBorder="1" applyAlignment="1" applyProtection="1">
      <alignment vertical="center" wrapText="1"/>
      <protection locked="0"/>
    </xf>
    <xf numFmtId="0" fontId="7" fillId="0" borderId="3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left" vertical="center" wrapText="1"/>
    </xf>
    <xf numFmtId="165" fontId="6" fillId="5" borderId="25" xfId="1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vertical="center" wrapText="1"/>
    </xf>
    <xf numFmtId="0" fontId="4" fillId="6" borderId="19" xfId="0" applyFont="1" applyFill="1" applyBorder="1" applyAlignment="1">
      <alignment horizontal="left" vertical="center" wrapText="1"/>
    </xf>
    <xf numFmtId="0" fontId="4" fillId="6" borderId="20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4" fillId="5" borderId="2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164" fontId="4" fillId="8" borderId="34" xfId="0" applyNumberFormat="1" applyFont="1" applyFill="1" applyBorder="1" applyAlignment="1">
      <alignment horizontal="left" vertical="center" wrapText="1"/>
    </xf>
    <xf numFmtId="164" fontId="4" fillId="8" borderId="20" xfId="0" applyNumberFormat="1" applyFont="1" applyFill="1" applyBorder="1" applyAlignment="1">
      <alignment horizontal="left" vertical="center" wrapText="1"/>
    </xf>
    <xf numFmtId="164" fontId="4" fillId="7" borderId="34" xfId="0" applyNumberFormat="1" applyFont="1" applyFill="1" applyBorder="1" applyAlignment="1">
      <alignment horizontal="left" vertical="center" wrapText="1"/>
    </xf>
    <xf numFmtId="164" fontId="4" fillId="7" borderId="20" xfId="0" applyNumberFormat="1" applyFont="1" applyFill="1" applyBorder="1" applyAlignment="1">
      <alignment horizontal="left" vertical="center" wrapText="1"/>
    </xf>
  </cellXfs>
  <cellStyles count="2">
    <cellStyle name="Komma" xfId="1" builtinId="3"/>
    <cellStyle name="Standard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228599</xdr:colOff>
      <xdr:row>2</xdr:row>
      <xdr:rowOff>171449</xdr:rowOff>
    </xdr:from>
    <xdr:to>
      <xdr:col>23</xdr:col>
      <xdr:colOff>0</xdr:colOff>
      <xdr:row>27</xdr:row>
      <xdr:rowOff>66675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49" y="695324"/>
          <a:ext cx="7010401" cy="5403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topLeftCell="A22" zoomScaleNormal="100" zoomScaleSheetLayoutView="100" workbookViewId="0">
      <selection activeCell="E35" sqref="E35"/>
    </sheetView>
  </sheetViews>
  <sheetFormatPr baseColWidth="10" defaultColWidth="9.140625" defaultRowHeight="15" x14ac:dyDescent="0.25"/>
  <cols>
    <col min="1" max="1" width="2.7109375" style="5" customWidth="1"/>
    <col min="2" max="2" width="38.28515625" style="5" customWidth="1"/>
    <col min="3" max="3" width="9.7109375" style="5" customWidth="1"/>
    <col min="4" max="4" width="4.28515625" style="5" bestFit="1" customWidth="1"/>
    <col min="5" max="5" width="9.7109375" style="5" customWidth="1"/>
    <col min="6" max="6" width="8.42578125" style="5" bestFit="1" customWidth="1"/>
    <col min="7" max="7" width="9.7109375" style="5" customWidth="1"/>
    <col min="8" max="8" width="3.140625" style="5" bestFit="1" customWidth="1"/>
    <col min="9" max="9" width="9.7109375" style="5" customWidth="1"/>
    <col min="10" max="10" width="3.140625" style="5" bestFit="1" customWidth="1"/>
    <col min="11" max="11" width="2.7109375" style="5" customWidth="1"/>
    <col min="12" max="16384" width="9.140625" style="5"/>
  </cols>
  <sheetData>
    <row r="1" spans="1:11" x14ac:dyDescent="0.25">
      <c r="A1" s="2"/>
      <c r="B1" s="2"/>
      <c r="C1" s="2"/>
      <c r="D1" s="3"/>
      <c r="E1" s="2"/>
      <c r="F1" s="2"/>
      <c r="G1" s="4"/>
      <c r="H1" s="3"/>
      <c r="I1" s="4"/>
      <c r="J1" s="3"/>
      <c r="K1" s="2"/>
    </row>
    <row r="2" spans="1:11" ht="26.25" x14ac:dyDescent="0.25">
      <c r="A2" s="2"/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2"/>
    </row>
    <row r="3" spans="1:11" ht="15.75" thickBot="1" x14ac:dyDescent="0.3">
      <c r="A3" s="2"/>
      <c r="B3" s="2"/>
      <c r="C3" s="2"/>
      <c r="D3" s="3"/>
      <c r="E3" s="2"/>
      <c r="F3" s="2"/>
      <c r="G3" s="4"/>
      <c r="H3" s="3"/>
      <c r="I3" s="4"/>
      <c r="J3" s="3"/>
      <c r="K3" s="2"/>
    </row>
    <row r="4" spans="1:11" ht="15.75" thickBot="1" x14ac:dyDescent="0.3">
      <c r="A4" s="2"/>
      <c r="B4" s="109" t="s">
        <v>1</v>
      </c>
      <c r="C4" s="110"/>
      <c r="D4" s="111"/>
      <c r="E4" s="2"/>
      <c r="F4" s="2"/>
      <c r="G4" s="4"/>
      <c r="H4" s="3"/>
      <c r="I4" s="4"/>
      <c r="J4" s="3"/>
      <c r="K4" s="2"/>
    </row>
    <row r="5" spans="1:11" x14ac:dyDescent="0.25">
      <c r="A5" s="2"/>
      <c r="B5" s="9" t="s">
        <v>28</v>
      </c>
      <c r="C5" s="10">
        <v>3500</v>
      </c>
      <c r="D5" s="11" t="s">
        <v>2</v>
      </c>
      <c r="E5" s="2"/>
      <c r="F5" s="2"/>
      <c r="G5" s="4"/>
      <c r="H5" s="3"/>
      <c r="I5" s="4"/>
      <c r="J5" s="3"/>
      <c r="K5" s="2"/>
    </row>
    <row r="6" spans="1:11" x14ac:dyDescent="0.25">
      <c r="A6" s="2"/>
      <c r="B6" s="12" t="s">
        <v>29</v>
      </c>
      <c r="C6" s="13">
        <v>3241</v>
      </c>
      <c r="D6" s="14" t="s">
        <v>2</v>
      </c>
      <c r="E6" s="2"/>
      <c r="F6" s="2"/>
      <c r="G6" s="4"/>
      <c r="H6" s="3"/>
      <c r="I6" s="4"/>
      <c r="J6" s="3"/>
      <c r="K6" s="2"/>
    </row>
    <row r="7" spans="1:11" x14ac:dyDescent="0.25">
      <c r="A7" s="2"/>
      <c r="B7" s="15" t="s">
        <v>30</v>
      </c>
      <c r="C7" s="13">
        <v>1750</v>
      </c>
      <c r="D7" s="16" t="s">
        <v>2</v>
      </c>
      <c r="E7" s="2"/>
      <c r="F7" s="2"/>
      <c r="G7" s="4"/>
      <c r="H7" s="3"/>
      <c r="I7" s="4"/>
      <c r="J7" s="3"/>
      <c r="K7" s="2"/>
    </row>
    <row r="8" spans="1:11" ht="15.75" thickBot="1" x14ac:dyDescent="0.3">
      <c r="A8" s="2"/>
      <c r="B8" s="17" t="s">
        <v>31</v>
      </c>
      <c r="C8" s="18">
        <v>2250</v>
      </c>
      <c r="D8" s="19" t="s">
        <v>2</v>
      </c>
      <c r="E8" s="2"/>
      <c r="F8" s="2"/>
      <c r="G8" s="4"/>
      <c r="H8" s="3"/>
      <c r="I8" s="4"/>
      <c r="J8" s="3"/>
      <c r="K8" s="2"/>
    </row>
    <row r="9" spans="1:11" ht="15.75" thickBot="1" x14ac:dyDescent="0.3">
      <c r="A9" s="2"/>
      <c r="B9" s="2"/>
      <c r="C9" s="2"/>
      <c r="D9" s="3"/>
      <c r="E9" s="2"/>
      <c r="F9" s="2"/>
      <c r="G9" s="4"/>
      <c r="H9" s="3"/>
      <c r="I9" s="4"/>
      <c r="J9" s="3"/>
      <c r="K9" s="2"/>
    </row>
    <row r="10" spans="1:11" ht="15.75" thickBot="1" x14ac:dyDescent="0.3">
      <c r="A10" s="2"/>
      <c r="B10" s="109" t="s">
        <v>49</v>
      </c>
      <c r="C10" s="110"/>
      <c r="D10" s="111"/>
      <c r="E10" s="2"/>
      <c r="F10" s="2"/>
      <c r="G10" s="4"/>
      <c r="H10" s="3"/>
      <c r="I10" s="4"/>
      <c r="J10" s="3"/>
      <c r="K10" s="2"/>
    </row>
    <row r="11" spans="1:11" x14ac:dyDescent="0.25">
      <c r="A11" s="2"/>
      <c r="B11" s="20" t="s">
        <v>3</v>
      </c>
      <c r="C11" s="21">
        <v>2900</v>
      </c>
      <c r="D11" s="11" t="s">
        <v>2</v>
      </c>
      <c r="E11" s="2"/>
      <c r="F11" s="2"/>
      <c r="G11" s="4"/>
      <c r="H11" s="3"/>
      <c r="I11" s="4"/>
      <c r="J11" s="3"/>
      <c r="K11" s="2"/>
    </row>
    <row r="12" spans="1:11" x14ac:dyDescent="0.25">
      <c r="A12" s="2"/>
      <c r="B12" s="22" t="s">
        <v>33</v>
      </c>
      <c r="C12" s="23">
        <v>1420</v>
      </c>
      <c r="D12" s="14" t="s">
        <v>2</v>
      </c>
      <c r="E12" s="2"/>
      <c r="F12" s="2"/>
      <c r="G12" s="4"/>
      <c r="H12" s="3"/>
      <c r="I12" s="4"/>
      <c r="J12" s="3"/>
      <c r="K12" s="2"/>
    </row>
    <row r="13" spans="1:11" ht="15.75" thickBot="1" x14ac:dyDescent="0.3">
      <c r="A13" s="2"/>
      <c r="B13" s="24" t="s">
        <v>34</v>
      </c>
      <c r="C13" s="25">
        <f>C11-C12</f>
        <v>1480</v>
      </c>
      <c r="D13" s="26" t="s">
        <v>2</v>
      </c>
      <c r="E13" s="2"/>
      <c r="F13" s="2"/>
      <c r="G13" s="4"/>
      <c r="H13" s="3"/>
      <c r="I13" s="4"/>
      <c r="J13" s="3"/>
      <c r="K13" s="2"/>
    </row>
    <row r="14" spans="1:11" ht="34.5" thickBot="1" x14ac:dyDescent="0.3">
      <c r="A14" s="2"/>
      <c r="B14" s="1" t="s">
        <v>50</v>
      </c>
      <c r="C14" s="27"/>
      <c r="D14" s="28"/>
      <c r="E14" s="2"/>
      <c r="F14" s="2"/>
      <c r="G14" s="4"/>
      <c r="H14" s="3"/>
      <c r="I14" s="4"/>
      <c r="J14" s="3"/>
      <c r="K14" s="2"/>
    </row>
    <row r="15" spans="1:11" ht="15.75" thickBot="1" x14ac:dyDescent="0.3">
      <c r="A15" s="2"/>
      <c r="B15" s="2"/>
      <c r="C15" s="2"/>
      <c r="D15" s="3"/>
      <c r="E15" s="2"/>
      <c r="F15" s="2"/>
      <c r="G15" s="4"/>
      <c r="H15" s="3"/>
      <c r="I15" s="4"/>
      <c r="J15" s="3"/>
      <c r="K15" s="2"/>
    </row>
    <row r="16" spans="1:11" ht="15.75" thickBot="1" x14ac:dyDescent="0.3">
      <c r="A16" s="2"/>
      <c r="B16" s="109" t="s">
        <v>4</v>
      </c>
      <c r="C16" s="110"/>
      <c r="D16" s="111"/>
      <c r="E16" s="2"/>
      <c r="F16" s="2"/>
      <c r="G16" s="4"/>
      <c r="H16" s="3"/>
      <c r="I16" s="4"/>
      <c r="J16" s="3"/>
      <c r="K16" s="2"/>
    </row>
    <row r="17" spans="1:11" ht="15.75" thickBot="1" x14ac:dyDescent="0.3">
      <c r="A17" s="2"/>
      <c r="B17" s="17" t="s">
        <v>5</v>
      </c>
      <c r="C17" s="18">
        <v>3770</v>
      </c>
      <c r="D17" s="19" t="s">
        <v>32</v>
      </c>
      <c r="E17" s="2"/>
      <c r="F17" s="2"/>
      <c r="G17" s="4"/>
      <c r="H17" s="3"/>
      <c r="I17" s="4"/>
      <c r="J17" s="3"/>
      <c r="K17" s="2"/>
    </row>
    <row r="18" spans="1:11" ht="15.75" thickBot="1" x14ac:dyDescent="0.3">
      <c r="A18" s="2"/>
      <c r="B18" s="2"/>
      <c r="C18" s="2"/>
      <c r="D18" s="3"/>
      <c r="E18" s="2"/>
      <c r="F18" s="2"/>
      <c r="G18" s="4"/>
      <c r="H18" s="3"/>
      <c r="I18" s="4"/>
      <c r="J18" s="3"/>
      <c r="K18" s="2"/>
    </row>
    <row r="19" spans="1:11" ht="15.75" thickBot="1" x14ac:dyDescent="0.3">
      <c r="A19" s="2"/>
      <c r="B19" s="92" t="s">
        <v>6</v>
      </c>
      <c r="C19" s="93"/>
      <c r="D19" s="93"/>
      <c r="E19" s="93"/>
      <c r="F19" s="94"/>
      <c r="G19" s="105" t="s">
        <v>7</v>
      </c>
      <c r="H19" s="106"/>
      <c r="I19" s="106"/>
      <c r="J19" s="107"/>
      <c r="K19" s="2"/>
    </row>
    <row r="20" spans="1:11" ht="25.5" customHeight="1" x14ac:dyDescent="0.25">
      <c r="A20" s="30"/>
      <c r="B20" s="31"/>
      <c r="C20" s="100" t="s">
        <v>47</v>
      </c>
      <c r="D20" s="101"/>
      <c r="E20" s="102" t="s">
        <v>48</v>
      </c>
      <c r="F20" s="103"/>
      <c r="G20" s="112" t="s">
        <v>9</v>
      </c>
      <c r="H20" s="113"/>
      <c r="I20" s="114" t="s">
        <v>8</v>
      </c>
      <c r="J20" s="115"/>
      <c r="K20" s="30"/>
    </row>
    <row r="21" spans="1:11" x14ac:dyDescent="0.25">
      <c r="A21" s="2"/>
      <c r="B21" s="32" t="s">
        <v>10</v>
      </c>
      <c r="C21" s="23">
        <v>89</v>
      </c>
      <c r="D21" s="33" t="s">
        <v>2</v>
      </c>
      <c r="E21" s="34">
        <v>900</v>
      </c>
      <c r="F21" s="35" t="s">
        <v>32</v>
      </c>
      <c r="G21" s="89">
        <f>C21-I21</f>
        <v>67.753315649867375</v>
      </c>
      <c r="H21" s="36" t="s">
        <v>2</v>
      </c>
      <c r="I21" s="88">
        <f>C21*E21/$C$17</f>
        <v>21.246684350132625</v>
      </c>
      <c r="J21" s="37" t="s">
        <v>2</v>
      </c>
      <c r="K21" s="2"/>
    </row>
    <row r="22" spans="1:11" x14ac:dyDescent="0.25">
      <c r="A22" s="2"/>
      <c r="B22" s="32" t="s">
        <v>11</v>
      </c>
      <c r="C22" s="23">
        <v>80</v>
      </c>
      <c r="D22" s="33" t="s">
        <v>2</v>
      </c>
      <c r="E22" s="34">
        <v>900</v>
      </c>
      <c r="F22" s="35" t="s">
        <v>32</v>
      </c>
      <c r="G22" s="89">
        <f t="shared" ref="G22:G23" si="0">C22-I22</f>
        <v>60.901856763925728</v>
      </c>
      <c r="H22" s="36" t="s">
        <v>2</v>
      </c>
      <c r="I22" s="88">
        <f t="shared" ref="I22:I23" si="1">C22*E22/$C$17</f>
        <v>19.098143236074272</v>
      </c>
      <c r="J22" s="37" t="s">
        <v>2</v>
      </c>
      <c r="K22" s="2"/>
    </row>
    <row r="23" spans="1:11" ht="15.75" thickBot="1" x14ac:dyDescent="0.3">
      <c r="A23" s="2"/>
      <c r="B23" s="32" t="s">
        <v>12</v>
      </c>
      <c r="C23" s="23">
        <v>0</v>
      </c>
      <c r="D23" s="33" t="s">
        <v>2</v>
      </c>
      <c r="E23" s="34">
        <v>2500</v>
      </c>
      <c r="F23" s="35" t="s">
        <v>32</v>
      </c>
      <c r="G23" s="89">
        <f t="shared" si="0"/>
        <v>0</v>
      </c>
      <c r="H23" s="36" t="s">
        <v>2</v>
      </c>
      <c r="I23" s="88">
        <f t="shared" si="1"/>
        <v>0</v>
      </c>
      <c r="J23" s="37" t="s">
        <v>2</v>
      </c>
      <c r="K23" s="2"/>
    </row>
    <row r="24" spans="1:11" ht="15.75" thickBot="1" x14ac:dyDescent="0.3">
      <c r="A24" s="30"/>
      <c r="B24" s="38" t="s">
        <v>13</v>
      </c>
      <c r="C24" s="39">
        <f>SUM(C21:C23)</f>
        <v>169</v>
      </c>
      <c r="D24" s="40" t="s">
        <v>2</v>
      </c>
      <c r="E24" s="41"/>
      <c r="F24" s="95" t="s">
        <v>14</v>
      </c>
      <c r="G24" s="42">
        <f>SUM(G21:G23)</f>
        <v>128.65517241379311</v>
      </c>
      <c r="H24" s="43" t="s">
        <v>2</v>
      </c>
      <c r="I24" s="44">
        <f>SUM(I21:I23)</f>
        <v>40.344827586206897</v>
      </c>
      <c r="J24" s="45" t="s">
        <v>2</v>
      </c>
      <c r="K24" s="30"/>
    </row>
    <row r="25" spans="1:11" ht="15.75" thickBot="1" x14ac:dyDescent="0.3">
      <c r="A25" s="2"/>
      <c r="B25" s="2"/>
      <c r="C25" s="46"/>
      <c r="D25" s="47"/>
      <c r="E25" s="46"/>
      <c r="F25" s="2"/>
      <c r="G25" s="46"/>
      <c r="H25" s="47"/>
      <c r="I25" s="46"/>
      <c r="J25" s="3"/>
      <c r="K25" s="2"/>
    </row>
    <row r="26" spans="1:11" ht="15.75" thickBot="1" x14ac:dyDescent="0.3">
      <c r="A26" s="2"/>
      <c r="B26" s="6" t="s">
        <v>15</v>
      </c>
      <c r="C26" s="48"/>
      <c r="D26" s="48"/>
      <c r="E26" s="48"/>
      <c r="F26" s="29"/>
      <c r="G26" s="105" t="s">
        <v>7</v>
      </c>
      <c r="H26" s="106"/>
      <c r="I26" s="106"/>
      <c r="J26" s="107"/>
      <c r="K26" s="2"/>
    </row>
    <row r="27" spans="1:11" ht="25.5" customHeight="1" x14ac:dyDescent="0.25">
      <c r="A27" s="30"/>
      <c r="B27" s="31"/>
      <c r="C27" s="100" t="s">
        <v>47</v>
      </c>
      <c r="D27" s="101"/>
      <c r="E27" s="102" t="s">
        <v>48</v>
      </c>
      <c r="F27" s="103"/>
      <c r="G27" s="112" t="s">
        <v>9</v>
      </c>
      <c r="H27" s="113"/>
      <c r="I27" s="114" t="s">
        <v>8</v>
      </c>
      <c r="J27" s="115"/>
      <c r="K27" s="30"/>
    </row>
    <row r="28" spans="1:11" x14ac:dyDescent="0.25">
      <c r="A28" s="2"/>
      <c r="B28" s="49" t="s">
        <v>35</v>
      </c>
      <c r="C28" s="23">
        <v>38</v>
      </c>
      <c r="D28" s="50" t="s">
        <v>2</v>
      </c>
      <c r="E28" s="34">
        <v>3170</v>
      </c>
      <c r="F28" s="35" t="s">
        <v>32</v>
      </c>
      <c r="G28" s="89">
        <f t="shared" ref="G28:G49" si="2">C28-I28</f>
        <v>6.0477453580901859</v>
      </c>
      <c r="H28" s="36" t="s">
        <v>2</v>
      </c>
      <c r="I28" s="88">
        <f t="shared" ref="I28:I49" si="3">C28*E28/$C$17</f>
        <v>31.952254641909814</v>
      </c>
      <c r="J28" s="37" t="s">
        <v>2</v>
      </c>
      <c r="K28" s="2"/>
    </row>
    <row r="29" spans="1:11" x14ac:dyDescent="0.25">
      <c r="A29" s="2"/>
      <c r="B29" s="49" t="s">
        <v>51</v>
      </c>
      <c r="C29" s="23">
        <v>90</v>
      </c>
      <c r="D29" s="50" t="s">
        <v>2</v>
      </c>
      <c r="E29" s="34">
        <v>4300</v>
      </c>
      <c r="F29" s="35" t="s">
        <v>32</v>
      </c>
      <c r="G29" s="89">
        <f t="shared" si="2"/>
        <v>-12.652519893899211</v>
      </c>
      <c r="H29" s="36" t="s">
        <v>2</v>
      </c>
      <c r="I29" s="88">
        <f t="shared" si="3"/>
        <v>102.65251989389921</v>
      </c>
      <c r="J29" s="37" t="s">
        <v>2</v>
      </c>
      <c r="K29" s="2"/>
    </row>
    <row r="30" spans="1:11" x14ac:dyDescent="0.25">
      <c r="A30" s="2"/>
      <c r="B30" s="49" t="s">
        <v>36</v>
      </c>
      <c r="C30" s="23">
        <v>0</v>
      </c>
      <c r="D30" s="50" t="s">
        <v>2</v>
      </c>
      <c r="E30" s="34">
        <v>1800</v>
      </c>
      <c r="F30" s="35" t="s">
        <v>32</v>
      </c>
      <c r="G30" s="89">
        <f t="shared" si="2"/>
        <v>0</v>
      </c>
      <c r="H30" s="36" t="s">
        <v>2</v>
      </c>
      <c r="I30" s="88">
        <f t="shared" si="3"/>
        <v>0</v>
      </c>
      <c r="J30" s="37" t="s">
        <v>2</v>
      </c>
      <c r="K30" s="2"/>
    </row>
    <row r="31" spans="1:11" x14ac:dyDescent="0.25">
      <c r="A31" s="2"/>
      <c r="B31" s="49" t="s">
        <v>37</v>
      </c>
      <c r="C31" s="23">
        <v>0</v>
      </c>
      <c r="D31" s="50" t="s">
        <v>2</v>
      </c>
      <c r="E31" s="34">
        <v>4700</v>
      </c>
      <c r="F31" s="35" t="s">
        <v>32</v>
      </c>
      <c r="G31" s="89">
        <f t="shared" si="2"/>
        <v>0</v>
      </c>
      <c r="H31" s="36" t="s">
        <v>2</v>
      </c>
      <c r="I31" s="88">
        <f t="shared" si="3"/>
        <v>0</v>
      </c>
      <c r="J31" s="37" t="s">
        <v>2</v>
      </c>
      <c r="K31" s="2"/>
    </row>
    <row r="32" spans="1:11" ht="6" customHeight="1" x14ac:dyDescent="0.25">
      <c r="A32" s="2"/>
      <c r="B32" s="51"/>
      <c r="C32" s="52"/>
      <c r="D32" s="53"/>
      <c r="E32" s="54"/>
      <c r="F32" s="55"/>
      <c r="G32" s="89"/>
      <c r="H32" s="36"/>
      <c r="I32" s="88"/>
      <c r="J32" s="37"/>
      <c r="K32" s="2"/>
    </row>
    <row r="33" spans="1:11" x14ac:dyDescent="0.25">
      <c r="A33" s="2"/>
      <c r="B33" s="90" t="s">
        <v>38</v>
      </c>
      <c r="C33" s="23"/>
      <c r="D33" s="50"/>
      <c r="E33" s="34"/>
      <c r="F33" s="35"/>
      <c r="G33" s="89"/>
      <c r="H33" s="36"/>
      <c r="I33" s="88"/>
      <c r="J33" s="37"/>
      <c r="K33" s="2"/>
    </row>
    <row r="34" spans="1:11" x14ac:dyDescent="0.25">
      <c r="A34" s="2"/>
      <c r="B34" s="49" t="s">
        <v>58</v>
      </c>
      <c r="C34" s="23">
        <v>20</v>
      </c>
      <c r="D34" s="50" t="s">
        <v>2</v>
      </c>
      <c r="E34" s="34">
        <v>4200</v>
      </c>
      <c r="F34" s="35" t="s">
        <v>32</v>
      </c>
      <c r="G34" s="89">
        <f t="shared" si="2"/>
        <v>-2.2811671087533156</v>
      </c>
      <c r="H34" s="36" t="s">
        <v>2</v>
      </c>
      <c r="I34" s="88">
        <f t="shared" si="3"/>
        <v>22.281167108753316</v>
      </c>
      <c r="J34" s="37" t="s">
        <v>2</v>
      </c>
      <c r="K34" s="2"/>
    </row>
    <row r="35" spans="1:11" x14ac:dyDescent="0.25">
      <c r="A35" s="2"/>
      <c r="B35" s="49" t="s">
        <v>59</v>
      </c>
      <c r="C35" s="23">
        <v>18</v>
      </c>
      <c r="D35" s="50" t="s">
        <v>2</v>
      </c>
      <c r="E35" s="34">
        <v>4900</v>
      </c>
      <c r="F35" s="35" t="s">
        <v>32</v>
      </c>
      <c r="G35" s="89">
        <f t="shared" ref="G35" si="4">C35-I35</f>
        <v>-5.3952254641909825</v>
      </c>
      <c r="H35" s="36" t="s">
        <v>2</v>
      </c>
      <c r="I35" s="88">
        <f t="shared" ref="I35" si="5">C35*E35/$C$17</f>
        <v>23.395225464190982</v>
      </c>
      <c r="J35" s="37" t="s">
        <v>2</v>
      </c>
      <c r="K35" s="2"/>
    </row>
    <row r="36" spans="1:11" x14ac:dyDescent="0.25">
      <c r="A36" s="2"/>
      <c r="B36" s="49" t="s">
        <v>57</v>
      </c>
      <c r="C36" s="23">
        <v>15</v>
      </c>
      <c r="D36" s="50" t="s">
        <v>2</v>
      </c>
      <c r="E36" s="34">
        <v>4400</v>
      </c>
      <c r="F36" s="35" t="s">
        <v>32</v>
      </c>
      <c r="G36" s="89">
        <f t="shared" si="2"/>
        <v>-2.5066312997347495</v>
      </c>
      <c r="H36" s="36" t="s">
        <v>2</v>
      </c>
      <c r="I36" s="88">
        <f t="shared" si="3"/>
        <v>17.50663129973475</v>
      </c>
      <c r="J36" s="37" t="s">
        <v>2</v>
      </c>
      <c r="K36" s="2"/>
    </row>
    <row r="37" spans="1:11" ht="6" customHeight="1" x14ac:dyDescent="0.25">
      <c r="A37" s="2"/>
      <c r="B37" s="49"/>
      <c r="C37" s="23"/>
      <c r="D37" s="50"/>
      <c r="E37" s="34"/>
      <c r="F37" s="35"/>
      <c r="G37" s="89"/>
      <c r="H37" s="36"/>
      <c r="I37" s="88"/>
      <c r="J37" s="37"/>
      <c r="K37" s="2"/>
    </row>
    <row r="38" spans="1:11" x14ac:dyDescent="0.25">
      <c r="A38" s="2"/>
      <c r="B38" s="90" t="s">
        <v>39</v>
      </c>
      <c r="C38" s="23"/>
      <c r="D38" s="50"/>
      <c r="E38" s="34"/>
      <c r="F38" s="35"/>
      <c r="G38" s="89"/>
      <c r="H38" s="36"/>
      <c r="I38" s="88"/>
      <c r="J38" s="37"/>
      <c r="K38" s="2"/>
    </row>
    <row r="39" spans="1:11" x14ac:dyDescent="0.25">
      <c r="A39" s="2"/>
      <c r="B39" s="49" t="s">
        <v>40</v>
      </c>
      <c r="C39" s="23">
        <v>7</v>
      </c>
      <c r="D39" s="50" t="s">
        <v>2</v>
      </c>
      <c r="E39" s="34">
        <v>800</v>
      </c>
      <c r="F39" s="35" t="s">
        <v>32</v>
      </c>
      <c r="G39" s="89">
        <f t="shared" si="2"/>
        <v>5.5145888594164454</v>
      </c>
      <c r="H39" s="36" t="s">
        <v>2</v>
      </c>
      <c r="I39" s="88">
        <f t="shared" si="3"/>
        <v>1.4854111405835544</v>
      </c>
      <c r="J39" s="37" t="s">
        <v>2</v>
      </c>
      <c r="K39" s="2"/>
    </row>
    <row r="40" spans="1:11" x14ac:dyDescent="0.25">
      <c r="A40" s="2"/>
      <c r="B40" s="51" t="s">
        <v>42</v>
      </c>
      <c r="C40" s="52">
        <v>5</v>
      </c>
      <c r="D40" s="53" t="s">
        <v>2</v>
      </c>
      <c r="E40" s="54">
        <v>1900</v>
      </c>
      <c r="F40" s="55" t="s">
        <v>32</v>
      </c>
      <c r="G40" s="89">
        <f t="shared" si="2"/>
        <v>2.4801061007957559</v>
      </c>
      <c r="H40" s="36" t="s">
        <v>2</v>
      </c>
      <c r="I40" s="88">
        <f t="shared" si="3"/>
        <v>2.5198938992042441</v>
      </c>
      <c r="J40" s="37" t="s">
        <v>2</v>
      </c>
      <c r="K40" s="2"/>
    </row>
    <row r="41" spans="1:11" x14ac:dyDescent="0.25">
      <c r="A41" s="2"/>
      <c r="B41" s="49" t="s">
        <v>41</v>
      </c>
      <c r="C41" s="23">
        <v>10</v>
      </c>
      <c r="D41" s="50" t="s">
        <v>2</v>
      </c>
      <c r="E41" s="34">
        <v>4400</v>
      </c>
      <c r="F41" s="35" t="s">
        <v>32</v>
      </c>
      <c r="G41" s="89">
        <f t="shared" si="2"/>
        <v>-1.6710875331564985</v>
      </c>
      <c r="H41" s="36" t="s">
        <v>2</v>
      </c>
      <c r="I41" s="88">
        <f t="shared" si="3"/>
        <v>11.671087533156498</v>
      </c>
      <c r="J41" s="37" t="s">
        <v>2</v>
      </c>
      <c r="K41" s="2"/>
    </row>
    <row r="42" spans="1:11" x14ac:dyDescent="0.25">
      <c r="A42" s="2"/>
      <c r="B42" s="49" t="s">
        <v>56</v>
      </c>
      <c r="C42" s="23">
        <v>10</v>
      </c>
      <c r="D42" s="50" t="s">
        <v>2</v>
      </c>
      <c r="E42" s="34">
        <v>5300</v>
      </c>
      <c r="F42" s="35" t="s">
        <v>32</v>
      </c>
      <c r="G42" s="89">
        <f t="shared" si="2"/>
        <v>-4.0583554376657833</v>
      </c>
      <c r="H42" s="36" t="s">
        <v>2</v>
      </c>
      <c r="I42" s="88">
        <f t="shared" si="3"/>
        <v>14.058355437665783</v>
      </c>
      <c r="J42" s="37" t="s">
        <v>2</v>
      </c>
      <c r="K42" s="2"/>
    </row>
    <row r="43" spans="1:11" x14ac:dyDescent="0.25">
      <c r="A43" s="2"/>
      <c r="B43" s="49" t="s">
        <v>43</v>
      </c>
      <c r="C43" s="23">
        <v>3</v>
      </c>
      <c r="D43" s="50" t="s">
        <v>2</v>
      </c>
      <c r="E43" s="34">
        <v>2600</v>
      </c>
      <c r="F43" s="35" t="s">
        <v>32</v>
      </c>
      <c r="G43" s="89">
        <f t="shared" ref="G43" si="6">C43-I43</f>
        <v>0.93103448275862055</v>
      </c>
      <c r="H43" s="36" t="s">
        <v>2</v>
      </c>
      <c r="I43" s="88">
        <f t="shared" ref="I43" si="7">C43*E43/$C$17</f>
        <v>2.0689655172413794</v>
      </c>
      <c r="J43" s="37" t="s">
        <v>2</v>
      </c>
      <c r="K43" s="2"/>
    </row>
    <row r="44" spans="1:11" ht="6" customHeight="1" x14ac:dyDescent="0.25">
      <c r="A44" s="2"/>
      <c r="B44" s="49"/>
      <c r="C44" s="23"/>
      <c r="D44" s="50"/>
      <c r="E44" s="34"/>
      <c r="F44" s="35"/>
      <c r="G44" s="89"/>
      <c r="H44" s="36"/>
      <c r="I44" s="88"/>
      <c r="J44" s="37"/>
      <c r="K44" s="2"/>
    </row>
    <row r="45" spans="1:11" x14ac:dyDescent="0.25">
      <c r="A45" s="2"/>
      <c r="B45" s="91" t="s">
        <v>44</v>
      </c>
      <c r="C45" s="52"/>
      <c r="D45" s="53"/>
      <c r="E45" s="54"/>
      <c r="F45" s="55"/>
      <c r="G45" s="89"/>
      <c r="H45" s="36"/>
      <c r="I45" s="88"/>
      <c r="J45" s="37"/>
      <c r="K45" s="2"/>
    </row>
    <row r="46" spans="1:11" x14ac:dyDescent="0.25">
      <c r="A46" s="2"/>
      <c r="B46" s="49" t="s">
        <v>45</v>
      </c>
      <c r="C46" s="23">
        <v>15</v>
      </c>
      <c r="D46" s="50" t="s">
        <v>2</v>
      </c>
      <c r="E46" s="34">
        <v>3150</v>
      </c>
      <c r="F46" s="35" t="s">
        <v>32</v>
      </c>
      <c r="G46" s="89">
        <f t="shared" si="2"/>
        <v>2.4668435013262595</v>
      </c>
      <c r="H46" s="36" t="s">
        <v>2</v>
      </c>
      <c r="I46" s="88">
        <f t="shared" si="3"/>
        <v>12.53315649867374</v>
      </c>
      <c r="J46" s="37" t="s">
        <v>2</v>
      </c>
      <c r="K46" s="2"/>
    </row>
    <row r="47" spans="1:11" x14ac:dyDescent="0.25">
      <c r="A47" s="2"/>
      <c r="B47" s="49" t="s">
        <v>53</v>
      </c>
      <c r="C47" s="23">
        <v>5</v>
      </c>
      <c r="D47" s="50" t="s">
        <v>2</v>
      </c>
      <c r="E47" s="34">
        <v>3150</v>
      </c>
      <c r="F47" s="35" t="s">
        <v>32</v>
      </c>
      <c r="G47" s="89">
        <f t="shared" si="2"/>
        <v>0.82228116710875288</v>
      </c>
      <c r="H47" s="36" t="s">
        <v>2</v>
      </c>
      <c r="I47" s="88">
        <f t="shared" si="3"/>
        <v>4.1777188328912471</v>
      </c>
      <c r="J47" s="37" t="s">
        <v>2</v>
      </c>
      <c r="K47" s="2"/>
    </row>
    <row r="48" spans="1:11" x14ac:dyDescent="0.25">
      <c r="A48" s="2"/>
      <c r="B48" s="49" t="s">
        <v>46</v>
      </c>
      <c r="C48" s="23">
        <v>10</v>
      </c>
      <c r="D48" s="50" t="s">
        <v>2</v>
      </c>
      <c r="E48" s="34">
        <v>3700</v>
      </c>
      <c r="F48" s="35" t="s">
        <v>32</v>
      </c>
      <c r="G48" s="89">
        <f t="shared" si="2"/>
        <v>0.18567639257294388</v>
      </c>
      <c r="H48" s="36" t="s">
        <v>2</v>
      </c>
      <c r="I48" s="88">
        <f t="shared" si="3"/>
        <v>9.8143236074270561</v>
      </c>
      <c r="J48" s="37" t="s">
        <v>2</v>
      </c>
      <c r="K48" s="2"/>
    </row>
    <row r="49" spans="1:11" x14ac:dyDescent="0.25">
      <c r="A49" s="2"/>
      <c r="B49" s="49" t="s">
        <v>52</v>
      </c>
      <c r="C49" s="23">
        <v>3</v>
      </c>
      <c r="D49" s="50" t="s">
        <v>2</v>
      </c>
      <c r="E49" s="34">
        <v>4200</v>
      </c>
      <c r="F49" s="35" t="s">
        <v>32</v>
      </c>
      <c r="G49" s="89">
        <f t="shared" si="2"/>
        <v>-0.34217506631299743</v>
      </c>
      <c r="H49" s="36" t="s">
        <v>2</v>
      </c>
      <c r="I49" s="88">
        <f t="shared" si="3"/>
        <v>3.3421750663129974</v>
      </c>
      <c r="J49" s="37" t="s">
        <v>2</v>
      </c>
      <c r="K49" s="2"/>
    </row>
    <row r="50" spans="1:11" ht="6" customHeight="1" x14ac:dyDescent="0.25">
      <c r="A50" s="2"/>
      <c r="B50" s="51"/>
      <c r="C50" s="52"/>
      <c r="D50" s="53"/>
      <c r="E50" s="54"/>
      <c r="F50" s="55"/>
      <c r="G50" s="89"/>
      <c r="H50" s="36"/>
      <c r="I50" s="88"/>
      <c r="J50" s="37"/>
      <c r="K50" s="2"/>
    </row>
    <row r="51" spans="1:11" x14ac:dyDescent="0.25">
      <c r="A51" s="2"/>
      <c r="B51" s="91" t="s">
        <v>54</v>
      </c>
      <c r="C51" s="52"/>
      <c r="D51" s="53"/>
      <c r="E51" s="54"/>
      <c r="F51" s="55"/>
      <c r="G51" s="89"/>
      <c r="H51" s="36"/>
      <c r="I51" s="88"/>
      <c r="J51" s="37"/>
      <c r="K51" s="2"/>
    </row>
    <row r="52" spans="1:11" x14ac:dyDescent="0.25">
      <c r="A52" s="2"/>
      <c r="B52" s="51" t="s">
        <v>55</v>
      </c>
      <c r="C52" s="52">
        <v>20</v>
      </c>
      <c r="D52" s="53"/>
      <c r="E52" s="54">
        <v>5670</v>
      </c>
      <c r="F52" s="55" t="s">
        <v>32</v>
      </c>
      <c r="G52" s="89">
        <f t="shared" ref="G52" si="8">C52-I52</f>
        <v>-10.079575596816976</v>
      </c>
      <c r="H52" s="36" t="s">
        <v>2</v>
      </c>
      <c r="I52" s="88">
        <f t="shared" ref="I52" si="9">C52*E52/$C$17</f>
        <v>30.079575596816976</v>
      </c>
      <c r="J52" s="37" t="s">
        <v>2</v>
      </c>
      <c r="K52" s="2"/>
    </row>
    <row r="53" spans="1:11" ht="6" customHeight="1" thickBot="1" x14ac:dyDescent="0.3">
      <c r="A53" s="2"/>
      <c r="B53" s="51"/>
      <c r="C53" s="52"/>
      <c r="D53" s="53"/>
      <c r="E53" s="54"/>
      <c r="F53" s="55"/>
      <c r="G53" s="89"/>
      <c r="H53" s="36"/>
      <c r="I53" s="88"/>
      <c r="J53" s="37"/>
      <c r="K53" s="2"/>
    </row>
    <row r="54" spans="1:11" ht="15.75" thickBot="1" x14ac:dyDescent="0.3">
      <c r="A54" s="30"/>
      <c r="B54" s="38" t="s">
        <v>16</v>
      </c>
      <c r="C54" s="39">
        <f>SUM(C28:C53)</f>
        <v>269</v>
      </c>
      <c r="D54" s="40" t="s">
        <v>2</v>
      </c>
      <c r="E54" s="56"/>
      <c r="F54" s="95" t="s">
        <v>14</v>
      </c>
      <c r="G54" s="57">
        <f>SUM(G28:G53)</f>
        <v>-20.538461538461551</v>
      </c>
      <c r="H54" s="43" t="s">
        <v>2</v>
      </c>
      <c r="I54" s="44">
        <f>SUM(I28:I53)</f>
        <v>289.5384615384616</v>
      </c>
      <c r="J54" s="45" t="s">
        <v>2</v>
      </c>
      <c r="K54" s="30"/>
    </row>
    <row r="55" spans="1:11" ht="15.75" thickBot="1" x14ac:dyDescent="0.3">
      <c r="A55" s="2"/>
      <c r="B55" s="2"/>
      <c r="C55" s="46"/>
      <c r="D55" s="47"/>
      <c r="E55" s="46"/>
      <c r="F55" s="2"/>
      <c r="G55" s="46"/>
      <c r="H55" s="47"/>
      <c r="I55" s="46"/>
      <c r="J55" s="3"/>
      <c r="K55" s="2"/>
    </row>
    <row r="56" spans="1:11" ht="15.75" thickBot="1" x14ac:dyDescent="0.3">
      <c r="A56" s="2"/>
      <c r="B56" s="109" t="s">
        <v>17</v>
      </c>
      <c r="C56" s="110"/>
      <c r="D56" s="111"/>
      <c r="E56" s="46"/>
      <c r="F56" s="2"/>
      <c r="G56" s="46"/>
      <c r="H56" s="47"/>
      <c r="I56" s="46"/>
      <c r="J56" s="3"/>
      <c r="K56" s="2"/>
    </row>
    <row r="57" spans="1:11" x14ac:dyDescent="0.25">
      <c r="A57" s="2"/>
      <c r="B57" s="58" t="s">
        <v>18</v>
      </c>
      <c r="C57" s="59">
        <f>C5</f>
        <v>3500</v>
      </c>
      <c r="D57" s="60" t="s">
        <v>2</v>
      </c>
      <c r="E57" s="46"/>
      <c r="F57" s="2"/>
      <c r="G57" s="46"/>
      <c r="H57" s="47"/>
      <c r="I57" s="46"/>
      <c r="J57" s="3"/>
      <c r="K57" s="2"/>
    </row>
    <row r="58" spans="1:11" x14ac:dyDescent="0.25">
      <c r="A58" s="2"/>
      <c r="B58" s="61" t="s">
        <v>19</v>
      </c>
      <c r="C58" s="62">
        <f>-C11</f>
        <v>-2900</v>
      </c>
      <c r="D58" s="63" t="s">
        <v>2</v>
      </c>
      <c r="E58" s="46"/>
      <c r="F58" s="104" t="str">
        <f>IF(C61&lt;0,"Achtung: Gesamtgewicht überschritten !!!","")</f>
        <v/>
      </c>
      <c r="G58" s="104"/>
      <c r="H58" s="104"/>
      <c r="I58" s="104"/>
      <c r="J58" s="3"/>
      <c r="K58" s="2"/>
    </row>
    <row r="59" spans="1:11" x14ac:dyDescent="0.25">
      <c r="A59" s="2"/>
      <c r="B59" s="61" t="s">
        <v>20</v>
      </c>
      <c r="C59" s="62">
        <f>-C24</f>
        <v>-169</v>
      </c>
      <c r="D59" s="63" t="s">
        <v>2</v>
      </c>
      <c r="E59" s="46"/>
      <c r="F59" s="104"/>
      <c r="G59" s="104"/>
      <c r="H59" s="104"/>
      <c r="I59" s="104"/>
      <c r="J59" s="3"/>
      <c r="K59" s="2"/>
    </row>
    <row r="60" spans="1:11" ht="15.75" thickBot="1" x14ac:dyDescent="0.3">
      <c r="A60" s="2"/>
      <c r="B60" s="64" t="s">
        <v>21</v>
      </c>
      <c r="C60" s="65">
        <f>-C54</f>
        <v>-269</v>
      </c>
      <c r="D60" s="66" t="s">
        <v>2</v>
      </c>
      <c r="E60" s="46"/>
      <c r="F60" s="104"/>
      <c r="G60" s="104"/>
      <c r="H60" s="104"/>
      <c r="I60" s="104"/>
      <c r="J60" s="3"/>
      <c r="K60" s="2"/>
    </row>
    <row r="61" spans="1:11" ht="15.75" thickBot="1" x14ac:dyDescent="0.3">
      <c r="A61" s="2"/>
      <c r="B61" s="67" t="str">
        <f>IF(C61&lt;0,"Achtung! Gesamtgewicht überschritten um","ergibt Zuladungsreserve Fahrzeug")</f>
        <v>ergibt Zuladungsreserve Fahrzeug</v>
      </c>
      <c r="C61" s="96">
        <f>SUM(C57:C60)</f>
        <v>162</v>
      </c>
      <c r="D61" s="68" t="s">
        <v>2</v>
      </c>
      <c r="E61" s="46"/>
      <c r="F61" s="2"/>
      <c r="G61" s="4"/>
      <c r="H61" s="3"/>
      <c r="I61" s="4"/>
      <c r="J61" s="3"/>
      <c r="K61" s="2"/>
    </row>
    <row r="62" spans="1:11" ht="15.75" thickBot="1" x14ac:dyDescent="0.3">
      <c r="A62" s="2"/>
      <c r="B62" s="2"/>
      <c r="C62" s="46"/>
      <c r="D62" s="47"/>
      <c r="E62" s="46"/>
      <c r="F62" s="2"/>
      <c r="G62" s="4"/>
      <c r="H62" s="3"/>
      <c r="I62" s="4"/>
      <c r="J62" s="3"/>
      <c r="K62" s="2"/>
    </row>
    <row r="63" spans="1:11" ht="15.75" thickBot="1" x14ac:dyDescent="0.3">
      <c r="A63" s="2"/>
      <c r="B63" s="109" t="s">
        <v>22</v>
      </c>
      <c r="C63" s="110"/>
      <c r="D63" s="111"/>
      <c r="E63" s="46"/>
      <c r="F63" s="2"/>
      <c r="G63" s="4"/>
      <c r="H63" s="3"/>
      <c r="I63" s="4"/>
      <c r="J63" s="3"/>
      <c r="K63" s="2"/>
    </row>
    <row r="64" spans="1:11" x14ac:dyDescent="0.25">
      <c r="A64" s="2"/>
      <c r="B64" s="69" t="s">
        <v>23</v>
      </c>
      <c r="C64" s="70">
        <f>C7</f>
        <v>1750</v>
      </c>
      <c r="D64" s="71" t="s">
        <v>2</v>
      </c>
      <c r="E64" s="46"/>
      <c r="F64" s="2"/>
      <c r="G64" s="4"/>
      <c r="H64" s="3"/>
      <c r="I64" s="4"/>
      <c r="J64" s="3"/>
      <c r="K64" s="2"/>
    </row>
    <row r="65" spans="1:11" x14ac:dyDescent="0.25">
      <c r="A65" s="2"/>
      <c r="B65" s="72" t="s">
        <v>24</v>
      </c>
      <c r="C65" s="73">
        <f>-C12</f>
        <v>-1420</v>
      </c>
      <c r="D65" s="74" t="s">
        <v>2</v>
      </c>
      <c r="E65" s="2"/>
      <c r="F65" s="104" t="str">
        <f>IF(C68&lt;0,"Achtung: Gewicht auf Vorderachse überschritten !!!","")</f>
        <v/>
      </c>
      <c r="G65" s="104"/>
      <c r="H65" s="104"/>
      <c r="I65" s="104"/>
      <c r="J65" s="3"/>
      <c r="K65" s="2"/>
    </row>
    <row r="66" spans="1:11" x14ac:dyDescent="0.25">
      <c r="A66" s="2"/>
      <c r="B66" s="75" t="s">
        <v>20</v>
      </c>
      <c r="C66" s="73">
        <f>-G24</f>
        <v>-128.65517241379311</v>
      </c>
      <c r="D66" s="74" t="s">
        <v>2</v>
      </c>
      <c r="E66" s="2"/>
      <c r="F66" s="104"/>
      <c r="G66" s="104"/>
      <c r="H66" s="104"/>
      <c r="I66" s="104"/>
      <c r="J66" s="3"/>
      <c r="K66" s="2"/>
    </row>
    <row r="67" spans="1:11" ht="15.75" thickBot="1" x14ac:dyDescent="0.3">
      <c r="A67" s="2"/>
      <c r="B67" s="76" t="s">
        <v>21</v>
      </c>
      <c r="C67" s="77">
        <f>-G54</f>
        <v>20.538461538461551</v>
      </c>
      <c r="D67" s="78" t="s">
        <v>2</v>
      </c>
      <c r="E67" s="2"/>
      <c r="F67" s="104"/>
      <c r="G67" s="104"/>
      <c r="H67" s="104"/>
      <c r="I67" s="104"/>
      <c r="J67" s="3"/>
      <c r="K67" s="2"/>
    </row>
    <row r="68" spans="1:11" ht="15.75" thickBot="1" x14ac:dyDescent="0.3">
      <c r="A68" s="2"/>
      <c r="B68" s="67" t="str">
        <f>IF(C68&lt;0,"Achtung! Vorderachslast überschritten um","ergibt Zuladungsreserve Vorderachse")</f>
        <v>ergibt Zuladungsreserve Vorderachse</v>
      </c>
      <c r="C68" s="96">
        <f>SUM(C64:C67)</f>
        <v>221.88328912466844</v>
      </c>
      <c r="D68" s="68" t="s">
        <v>2</v>
      </c>
      <c r="E68" s="46"/>
      <c r="F68" s="2"/>
      <c r="G68" s="4"/>
      <c r="H68" s="3"/>
      <c r="I68" s="4"/>
      <c r="J68" s="3"/>
      <c r="K68" s="2"/>
    </row>
    <row r="69" spans="1:11" ht="15.75" thickBot="1" x14ac:dyDescent="0.3">
      <c r="A69" s="2"/>
      <c r="B69" s="2"/>
      <c r="C69" s="46"/>
      <c r="D69" s="47"/>
      <c r="E69" s="46"/>
      <c r="F69" s="2"/>
      <c r="G69" s="4"/>
      <c r="H69" s="3"/>
      <c r="I69" s="4"/>
      <c r="J69" s="3"/>
      <c r="K69" s="2"/>
    </row>
    <row r="70" spans="1:11" ht="15.75" thickBot="1" x14ac:dyDescent="0.3">
      <c r="A70" s="2"/>
      <c r="B70" s="6" t="s">
        <v>25</v>
      </c>
      <c r="C70" s="7"/>
      <c r="D70" s="8"/>
      <c r="E70" s="46"/>
      <c r="F70" s="2"/>
      <c r="G70" s="4"/>
      <c r="H70" s="3"/>
      <c r="I70" s="4"/>
      <c r="J70" s="3"/>
      <c r="K70" s="2"/>
    </row>
    <row r="71" spans="1:11" x14ac:dyDescent="0.25">
      <c r="A71" s="2"/>
      <c r="B71" s="79" t="s">
        <v>26</v>
      </c>
      <c r="C71" s="80">
        <f>C8</f>
        <v>2250</v>
      </c>
      <c r="D71" s="81" t="s">
        <v>2</v>
      </c>
      <c r="E71" s="46"/>
      <c r="F71" s="2"/>
      <c r="G71" s="4"/>
      <c r="H71" s="3"/>
      <c r="I71" s="4"/>
      <c r="J71" s="3"/>
      <c r="K71" s="2"/>
    </row>
    <row r="72" spans="1:11" x14ac:dyDescent="0.25">
      <c r="A72" s="2"/>
      <c r="B72" s="82" t="s">
        <v>27</v>
      </c>
      <c r="C72" s="83">
        <f>-C13</f>
        <v>-1480</v>
      </c>
      <c r="D72" s="84" t="s">
        <v>2</v>
      </c>
      <c r="E72" s="2"/>
      <c r="F72" s="104" t="str">
        <f>IF(C75&lt;0,"Achtung: Gewicht auf Hinterachse überschritten !!!","")</f>
        <v/>
      </c>
      <c r="G72" s="104"/>
      <c r="H72" s="104"/>
      <c r="I72" s="104"/>
      <c r="J72" s="3"/>
      <c r="K72" s="2"/>
    </row>
    <row r="73" spans="1:11" x14ac:dyDescent="0.25">
      <c r="A73" s="2"/>
      <c r="B73" s="85" t="s">
        <v>20</v>
      </c>
      <c r="C73" s="83">
        <f>-I24</f>
        <v>-40.344827586206897</v>
      </c>
      <c r="D73" s="84" t="s">
        <v>2</v>
      </c>
      <c r="E73" s="2"/>
      <c r="F73" s="104"/>
      <c r="G73" s="104"/>
      <c r="H73" s="104"/>
      <c r="I73" s="104"/>
      <c r="J73" s="3"/>
      <c r="K73" s="2"/>
    </row>
    <row r="74" spans="1:11" ht="15.75" thickBot="1" x14ac:dyDescent="0.3">
      <c r="A74" s="2"/>
      <c r="B74" s="86" t="s">
        <v>21</v>
      </c>
      <c r="C74" s="25">
        <f>-I54</f>
        <v>-289.5384615384616</v>
      </c>
      <c r="D74" s="87" t="s">
        <v>2</v>
      </c>
      <c r="E74" s="2"/>
      <c r="F74" s="104"/>
      <c r="G74" s="104"/>
      <c r="H74" s="104"/>
      <c r="I74" s="104"/>
      <c r="J74" s="3"/>
      <c r="K74" s="2"/>
    </row>
    <row r="75" spans="1:11" ht="15.75" thickBot="1" x14ac:dyDescent="0.3">
      <c r="A75" s="2"/>
      <c r="B75" s="67" t="str">
        <f>IF(C75&lt;0,"Achtung! Hinterachslast überschritten um","ergibt Zuladungsreserve Hinterachse")</f>
        <v>ergibt Zuladungsreserve Hinterachse</v>
      </c>
      <c r="C75" s="96">
        <f>SUM(C71:C74)</f>
        <v>440.11671087533153</v>
      </c>
      <c r="D75" s="68" t="s">
        <v>2</v>
      </c>
      <c r="E75" s="46"/>
      <c r="F75" s="2"/>
      <c r="G75" s="4"/>
      <c r="H75" s="3"/>
      <c r="I75" s="4"/>
      <c r="J75" s="3"/>
      <c r="K75" s="2"/>
    </row>
    <row r="76" spans="1:11" x14ac:dyDescent="0.25">
      <c r="A76" s="97"/>
      <c r="B76" s="97"/>
      <c r="C76" s="97"/>
      <c r="D76" s="98"/>
      <c r="E76" s="97"/>
      <c r="F76" s="97"/>
      <c r="G76" s="99"/>
      <c r="H76" s="98"/>
      <c r="I76" s="99"/>
      <c r="J76" s="98"/>
      <c r="K76" s="97"/>
    </row>
  </sheetData>
  <mergeCells count="19">
    <mergeCell ref="G19:J19"/>
    <mergeCell ref="G26:J26"/>
    <mergeCell ref="B2:J2"/>
    <mergeCell ref="B4:D4"/>
    <mergeCell ref="B10:D10"/>
    <mergeCell ref="B16:D16"/>
    <mergeCell ref="G20:H20"/>
    <mergeCell ref="I20:J20"/>
    <mergeCell ref="E20:F20"/>
    <mergeCell ref="C20:D20"/>
    <mergeCell ref="C27:D27"/>
    <mergeCell ref="E27:F27"/>
    <mergeCell ref="F58:I60"/>
    <mergeCell ref="F65:I67"/>
    <mergeCell ref="F72:I74"/>
    <mergeCell ref="B56:D56"/>
    <mergeCell ref="B63:D63"/>
    <mergeCell ref="G27:H27"/>
    <mergeCell ref="I27:J27"/>
  </mergeCells>
  <conditionalFormatting sqref="A61:XFD64 A58:F58 A59:E60 J58:XFD60 A68:XFD71 A65:E67 J65:XFD67 A75:XFD1048576 A72:E74 J72:XFD74 A1:XFD57">
    <cfRule type="cellIs" dxfId="3" priority="4" operator="lessThan">
      <formula>0</formula>
    </cfRule>
  </conditionalFormatting>
  <conditionalFormatting sqref="F72">
    <cfRule type="cellIs" dxfId="2" priority="2" operator="lessThan">
      <formula>0</formula>
    </cfRule>
  </conditionalFormatting>
  <conditionalFormatting sqref="F65">
    <cfRule type="cellIs" dxfId="1" priority="1" operator="lessThan">
      <formula>0</formula>
    </cfRule>
  </conditionalFormatting>
  <pageMargins left="0.7" right="0.7" top="0.75" bottom="0.75" header="0.3" footer="0.3"/>
  <pageSetup paperSize="9" scale="79" orientation="portrait" r:id="rId1"/>
  <rowBreaks count="1" manualBreakCount="1">
    <brk id="55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2012-04-17T17:43:57Z</dcterms:modified>
</cp:coreProperties>
</file>